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2" windowHeight="12012" activeTab="0"/>
  </bookViews>
  <sheets>
    <sheet name="0,5" sheetId="1" r:id="rId1"/>
    <sheet name="1,0" sheetId="2" r:id="rId2"/>
    <sheet name="List3" sheetId="3" r:id="rId3"/>
  </sheets>
  <definedNames>
    <definedName name="_xlnm.Print_Area" localSheetId="0">'0,5'!$A$1:$Q$80</definedName>
  </definedNames>
  <calcPr fullCalcOnLoad="1"/>
</workbook>
</file>

<file path=xl/sharedStrings.xml><?xml version="1.0" encoding="utf-8"?>
<sst xmlns="http://schemas.openxmlformats.org/spreadsheetml/2006/main" count="82" uniqueCount="53">
  <si>
    <t>Prior</t>
  </si>
  <si>
    <t>Likelihood</t>
  </si>
  <si>
    <t>Product</t>
  </si>
  <si>
    <t>Updated</t>
  </si>
  <si>
    <t>p'</t>
  </si>
  <si>
    <t>l</t>
  </si>
  <si>
    <t>p' * l</t>
  </si>
  <si>
    <t>p''</t>
  </si>
  <si>
    <t>Sum</t>
  </si>
  <si>
    <t>Check</t>
  </si>
  <si>
    <t>Excel sheet "DistUpdate.xls" for dirtribution updating</t>
  </si>
  <si>
    <t>Variable</t>
  </si>
  <si>
    <t>u</t>
  </si>
  <si>
    <t>Raw 1</t>
  </si>
  <si>
    <t>Raw 2</t>
  </si>
  <si>
    <t>Raw 4</t>
  </si>
  <si>
    <t>Raw 3</t>
  </si>
  <si>
    <r>
      <t>P(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>|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</si>
  <si>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j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</si>
  <si>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j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|</t>
    </r>
    <r>
      <rPr>
        <sz val="10"/>
        <rFont val="Arial"/>
        <family val="2"/>
      </rPr>
      <t>I</t>
    </r>
    <r>
      <rPr>
        <sz val="10"/>
        <rFont val="Arial"/>
        <family val="0"/>
      </rPr>
      <t>)</t>
    </r>
  </si>
  <si>
    <r>
      <t>P(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>|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)*</t>
    </r>
    <r>
      <rPr>
        <sz val="10"/>
        <rFont val="Symbol"/>
        <family val="1"/>
      </rPr>
      <t>j</t>
    </r>
    <r>
      <rPr>
        <sz val="10"/>
        <rFont val="Arial"/>
        <family val="0"/>
      </rPr>
      <t>(x)</t>
    </r>
  </si>
  <si>
    <r>
      <t>C</t>
    </r>
    <r>
      <rPr>
        <sz val="10"/>
        <rFont val="Arial"/>
        <family val="2"/>
      </rPr>
      <t xml:space="preserve"> is a normalising constant given as </t>
    </r>
  </si>
  <si>
    <t>Auxiliary</t>
  </si>
  <si>
    <t>likelihood</t>
  </si>
  <si>
    <t>LN</t>
  </si>
  <si>
    <t>empirical</t>
  </si>
  <si>
    <t>mean</t>
  </si>
  <si>
    <t>st.dev.</t>
  </si>
  <si>
    <t xml:space="preserve">skewness </t>
  </si>
  <si>
    <t>Suma</t>
  </si>
  <si>
    <t>p'' * u</t>
  </si>
  <si>
    <t xml:space="preserve">u </t>
  </si>
  <si>
    <t>p'' *(u-μ)^2</t>
  </si>
  <si>
    <t>p'' *(u-μ)^3</t>
  </si>
  <si>
    <t>p'/0,5</t>
  </si>
  <si>
    <t>p''/ 0,5</t>
  </si>
  <si>
    <t>p' * l / 0,5</t>
  </si>
  <si>
    <t>Δ = 0,5</t>
  </si>
  <si>
    <t>Parameters</t>
  </si>
  <si>
    <t>]</t>
  </si>
  <si>
    <r>
      <t xml:space="preserve">Stattistical parameters of the likelihood </t>
    </r>
    <r>
      <rPr>
        <sz val="10"/>
        <rFont val="Symbol"/>
        <family val="1"/>
      </rPr>
      <t>j</t>
    </r>
    <r>
      <rPr>
        <sz val="10"/>
        <rFont val="Arial"/>
        <family val="0"/>
      </rPr>
      <t>(l|x)</t>
    </r>
  </si>
  <si>
    <t>Excel sheet "DistUpdate.xls" for distribution updating - page 1</t>
  </si>
  <si>
    <t>Stabdardize</t>
  </si>
  <si>
    <t>variable</t>
  </si>
  <si>
    <t>N(0,1)</t>
  </si>
  <si>
    <t>N(0.2,0.8)</t>
  </si>
  <si>
    <r>
      <t xml:space="preserve">where 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 xml:space="preserve"> is an outcome of a new observation, P(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>|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) probability that 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 xml:space="preserve"> is due to </t>
    </r>
    <r>
      <rPr>
        <i/>
        <sz val="10"/>
        <rFont val="Arial"/>
        <family val="2"/>
      </rPr>
      <t>x</t>
    </r>
  </si>
  <si>
    <r>
      <t>j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denotes a prior probability density,  </t>
    </r>
    <r>
      <rPr>
        <sz val="10"/>
        <rFont val="Symbol"/>
        <family val="1"/>
      </rPr>
      <t>j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|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) is the density after updating</t>
    </r>
  </si>
  <si>
    <t xml:space="preserve">Assignment 2. Distribution updating </t>
  </si>
  <si>
    <t>LN(m,s,a)</t>
  </si>
  <si>
    <r>
      <t xml:space="preserve">Stattistical parameters of the updated distribution </t>
    </r>
    <r>
      <rPr>
        <sz val="14"/>
        <rFont val="Symbol"/>
        <family val="1"/>
      </rPr>
      <t>j</t>
    </r>
    <r>
      <rPr>
        <sz val="14"/>
        <rFont val="Arial"/>
        <family val="2"/>
      </rPr>
      <t>(x|I)</t>
    </r>
  </si>
  <si>
    <t xml:space="preserve">Innovation Transfer in Risk Assessment and Management
 of Aging Infrastructures
CZ/13/LLP-LdV/TOI/134014 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</si>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</sst>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"/>
    <numFmt numFmtId="172" formatCode="0.0000E+00"/>
    <numFmt numFmtId="173" formatCode="0.000E+00"/>
    <numFmt numFmtId="174" formatCode="0.0E+00"/>
    <numFmt numFmtId="175" formatCode="_-* #,##0.0\ _K_č_-;\-* #,##0.0\ _K_č_-;_-* &quot;-&quot;??\ _K_č_-;_-@_-"/>
    <numFmt numFmtId="176" formatCode="_-* #,##0.000\ _K_č_-;\-* #,##0.000\ _K_č_-;_-* &quot;-&quot;??\ _K_č_-;_-@_-"/>
    <numFmt numFmtId="177" formatCode="_-* #,##0.0000\ _K_č_-;\-* #,##0.0000\ _K_č_-;_-* &quot;-&quot;??\ _K_č_-;_-@_-"/>
    <numFmt numFmtId="178" formatCode="_-* #,##0.00000\ _K_č_-;\-* #,##0.00000\ _K_č_-;_-* &quot;-&quot;??\ _K_č_-;_-@_-"/>
  </numFmts>
  <fonts count="5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name val="Symbol"/>
      <family val="1"/>
    </font>
    <font>
      <sz val="2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Symbol"/>
      <family val="1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166" fontId="0" fillId="0" borderId="0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0" fillId="34" borderId="10" xfId="0" applyNumberFormat="1" applyFill="1" applyBorder="1" applyAlignment="1">
      <alignment/>
    </xf>
    <xf numFmtId="166" fontId="0" fillId="0" borderId="10" xfId="0" applyNumberFormat="1" applyBorder="1" applyAlignment="1">
      <alignment horizontal="right"/>
    </xf>
    <xf numFmtId="0" fontId="0" fillId="35" borderId="0" xfId="0" applyFill="1" applyAlignment="1">
      <alignment/>
    </xf>
    <xf numFmtId="164" fontId="0" fillId="35" borderId="10" xfId="0" applyNumberFormat="1" applyFill="1" applyBorder="1" applyAlignment="1">
      <alignment/>
    </xf>
    <xf numFmtId="166" fontId="0" fillId="35" borderId="10" xfId="0" applyNumberFormat="1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3" borderId="14" xfId="0" applyNumberFormat="1" applyFill="1" applyBorder="1" applyAlignment="1">
      <alignment/>
    </xf>
    <xf numFmtId="166" fontId="0" fillId="33" borderId="12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right"/>
    </xf>
    <xf numFmtId="0" fontId="6" fillId="0" borderId="0" xfId="0" applyFont="1" applyAlignment="1">
      <alignment/>
    </xf>
    <xf numFmtId="167" fontId="0" fillId="0" borderId="10" xfId="0" applyNumberFormat="1" applyBorder="1" applyAlignment="1">
      <alignment/>
    </xf>
    <xf numFmtId="176" fontId="0" fillId="0" borderId="0" xfId="34" applyNumberFormat="1" applyFont="1" applyAlignment="1">
      <alignment/>
    </xf>
    <xf numFmtId="166" fontId="0" fillId="36" borderId="0" xfId="0" applyNumberFormat="1" applyFill="1" applyAlignment="1">
      <alignment/>
    </xf>
    <xf numFmtId="166" fontId="0" fillId="33" borderId="1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66" fontId="0" fillId="37" borderId="0" xfId="34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updating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5525"/>
          <c:w val="0.884"/>
          <c:h val="0.63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'0,5'!$C$21:$C$33</c:f>
              <c:numCache/>
            </c:numRef>
          </c:xVal>
          <c:yVal>
            <c:numRef>
              <c:f>'0,5'!$D$21:$D$33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'0,5'!$C$21:$C$33</c:f>
              <c:numCache/>
            </c:numRef>
          </c:xVal>
          <c:yVal>
            <c:numRef>
              <c:f>'0,5'!$E$21:$E$33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'0,5'!$C$21:$C$33</c:f>
              <c:numCache/>
            </c:numRef>
          </c:xVal>
          <c:yVal>
            <c:numRef>
              <c:f>'0,5'!$G$21:$G$33</c:f>
              <c:numCache/>
            </c:numRef>
          </c:yVal>
          <c:smooth val="1"/>
        </c:ser>
        <c:axId val="21168556"/>
        <c:axId val="56299277"/>
      </c:scatterChart>
      <c:valAx>
        <c:axId val="21168556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Standardised variable u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9277"/>
        <c:crosses val="autoZero"/>
        <c:crossBetween val="midCat"/>
        <c:dispUnits/>
      </c:valAx>
      <c:valAx>
        <c:axId val="56299277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8556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9"/>
          <c:y val="0.1215"/>
          <c:w val="0.560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updating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5725"/>
          <c:w val="0.89525"/>
          <c:h val="0.63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'1,0'!$C$8:$C$20</c:f>
              <c:numCache/>
            </c:numRef>
          </c:xVal>
          <c:yVal>
            <c:numRef>
              <c:f>'1,0'!$D$8:$D$20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'1,0'!$C$8:$C$20</c:f>
              <c:numCache/>
            </c:numRef>
          </c:xVal>
          <c:yVal>
            <c:numRef>
              <c:f>'1,0'!$E$8:$E$20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'1,0'!$C$8:$C$20</c:f>
              <c:numCache/>
            </c:numRef>
          </c:xVal>
          <c:yVal>
            <c:numRef>
              <c:f>'1,0'!$G$8:$G$20</c:f>
              <c:numCache/>
            </c:numRef>
          </c:yVal>
          <c:smooth val="1"/>
        </c:ser>
        <c:axId val="36931446"/>
        <c:axId val="63947559"/>
      </c:scatterChart>
      <c:valAx>
        <c:axId val="36931446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Standardised variable u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559"/>
        <c:crosses val="autoZero"/>
        <c:crossBetween val="midCat"/>
        <c:dispUnits/>
      </c:valAx>
      <c:valAx>
        <c:axId val="63947559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46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6"/>
          <c:y val="0.1355"/>
          <c:w val="0.506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0.13575</cdr:y>
    </cdr:from>
    <cdr:to>
      <cdr:x>0.45625</cdr:x>
      <cdr:y>0.1875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66825" y="37147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Raw 1</a:t>
          </a:r>
        </a:p>
      </cdr:txBody>
    </cdr:sp>
  </cdr:relSizeAnchor>
  <cdr:relSizeAnchor xmlns:cdr="http://schemas.openxmlformats.org/drawingml/2006/chartDrawing">
    <cdr:from>
      <cdr:x>0.527</cdr:x>
      <cdr:y>0.13575</cdr:y>
    </cdr:from>
    <cdr:to>
      <cdr:x>0.635</cdr:x>
      <cdr:y>0.19125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14525" y="37147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Raw 2</a:t>
          </a:r>
        </a:p>
      </cdr:txBody>
    </cdr:sp>
  </cdr:relSizeAnchor>
  <cdr:relSizeAnchor xmlns:cdr="http://schemas.openxmlformats.org/drawingml/2006/chartDrawing">
    <cdr:from>
      <cdr:x>0.684</cdr:x>
      <cdr:y>0.13575</cdr:y>
    </cdr:from>
    <cdr:to>
      <cdr:x>0.79025</cdr:x>
      <cdr:y>0.20225</cdr:y>
    </cdr:to>
    <cdr:sp>
      <cdr:nvSpPr>
        <cdr:cNvPr id="3" name="Text Box 3"/>
        <cdr:cNvSpPr txBox="1">
          <a:spLocks noChangeArrowheads="1"/>
        </cdr:cNvSpPr>
      </cdr:nvSpPr>
      <cdr:spPr>
        <a:xfrm>
          <a:off x="2486025" y="371475"/>
          <a:ext cx="3905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Raw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42</xdr:row>
      <xdr:rowOff>104775</xdr:rowOff>
    </xdr:from>
    <xdr:to>
      <xdr:col>8</xdr:col>
      <xdr:colOff>142875</xdr:colOff>
      <xdr:row>59</xdr:row>
      <xdr:rowOff>114300</xdr:rowOff>
    </xdr:to>
    <xdr:graphicFrame>
      <xdr:nvGraphicFramePr>
        <xdr:cNvPr id="1" name="graf 4"/>
        <xdr:cNvGraphicFramePr/>
      </xdr:nvGraphicFramePr>
      <xdr:xfrm>
        <a:off x="857250" y="7362825"/>
        <a:ext cx="36385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123825</xdr:rowOff>
    </xdr:from>
    <xdr:to>
      <xdr:col>3</xdr:col>
      <xdr:colOff>190500</xdr:colOff>
      <xdr:row>3</xdr:row>
      <xdr:rowOff>85725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rcRect b="10295"/>
        <a:stretch>
          <a:fillRect/>
        </a:stretch>
      </xdr:blipFill>
      <xdr:spPr>
        <a:xfrm>
          <a:off x="19050" y="1238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28575</xdr:rowOff>
    </xdr:from>
    <xdr:to>
      <xdr:col>9</xdr:col>
      <xdr:colOff>809625</xdr:colOff>
      <xdr:row>2</xdr:row>
      <xdr:rowOff>152400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28575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0.3465</cdr:x>
      <cdr:y>0.14475</cdr:y>
    </cdr:from>
    <cdr:to>
      <cdr:x>0.43775</cdr:x>
      <cdr:y>0.209</cdr:y>
    </cdr:to>
    <cdr:sp>
      <cdr:nvSpPr>
        <cdr:cNvPr id="1" name="Text Box 1"/>
        <cdr:cNvSpPr txBox="1">
          <a:spLocks noChangeArrowheads="1"/>
        </cdr:cNvSpPr>
      </cdr:nvSpPr>
      <cdr:spPr>
        <a:xfrm>
          <a:off x="1343025" y="400050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Raw 1</a:t>
          </a:r>
        </a:p>
      </cdr:txBody>
    </cdr:sp>
  </cdr:relSizeAnchor>
  <cdr:relSizeAnchor xmlns:cdr="http://schemas.openxmlformats.org/drawingml/2006/chartDrawing">
    <cdr:from>
      <cdr:x>0.522</cdr:x>
      <cdr:y>0.14475</cdr:y>
    </cdr:from>
    <cdr:to>
      <cdr:x>0.613</cdr:x>
      <cdr:y>0.209</cdr:y>
    </cdr:to>
    <cdr:sp>
      <cdr:nvSpPr>
        <cdr:cNvPr id="2" name="Text Box 2"/>
        <cdr:cNvSpPr txBox="1">
          <a:spLocks noChangeArrowheads="1"/>
        </cdr:cNvSpPr>
      </cdr:nvSpPr>
      <cdr:spPr>
        <a:xfrm>
          <a:off x="2019300" y="400050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Raw 2</a:t>
          </a:r>
        </a:p>
      </cdr:txBody>
    </cdr:sp>
  </cdr:relSizeAnchor>
  <cdr:relSizeAnchor xmlns:cdr="http://schemas.openxmlformats.org/drawingml/2006/chartDrawing">
    <cdr:from>
      <cdr:x>0.6895</cdr:x>
      <cdr:y>0.138</cdr:y>
    </cdr:from>
    <cdr:to>
      <cdr:x>0.77875</cdr:x>
      <cdr:y>0.202</cdr:y>
    </cdr:to>
    <cdr:sp>
      <cdr:nvSpPr>
        <cdr:cNvPr id="3" name="Text Box 3"/>
        <cdr:cNvSpPr txBox="1">
          <a:spLocks noChangeArrowheads="1"/>
        </cdr:cNvSpPr>
      </cdr:nvSpPr>
      <cdr:spPr>
        <a:xfrm>
          <a:off x="2676525" y="381000"/>
          <a:ext cx="3429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Raw 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25</xdr:row>
      <xdr:rowOff>76200</xdr:rowOff>
    </xdr:from>
    <xdr:to>
      <xdr:col>7</xdr:col>
      <xdr:colOff>361950</xdr:colOff>
      <xdr:row>42</xdr:row>
      <xdr:rowOff>133350</xdr:rowOff>
    </xdr:to>
    <xdr:graphicFrame>
      <xdr:nvGraphicFramePr>
        <xdr:cNvPr id="1" name="graf 1"/>
        <xdr:cNvGraphicFramePr/>
      </xdr:nvGraphicFramePr>
      <xdr:xfrm>
        <a:off x="933450" y="4152900"/>
        <a:ext cx="38862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60" workbookViewId="0" topLeftCell="A1">
      <selection activeCell="U42" sqref="U42"/>
    </sheetView>
  </sheetViews>
  <sheetFormatPr defaultColWidth="9.140625" defaultRowHeight="12.75"/>
  <cols>
    <col min="1" max="1" width="4.28125" style="0" customWidth="1"/>
    <col min="2" max="2" width="3.57421875" style="0" customWidth="1"/>
    <col min="4" max="4" width="9.7109375" style="0" customWidth="1"/>
    <col min="5" max="5" width="9.8515625" style="0" customWidth="1"/>
    <col min="6" max="6" width="9.57421875" style="0" customWidth="1"/>
    <col min="7" max="7" width="8.8515625" style="0" customWidth="1"/>
    <col min="8" max="8" width="10.28125" style="0" customWidth="1"/>
    <col min="9" max="9" width="9.28125" style="0" customWidth="1"/>
    <col min="10" max="10" width="12.421875" style="0" bestFit="1" customWidth="1"/>
  </cols>
  <sheetData>
    <row r="1" spans="4:9" ht="12.75">
      <c r="D1" s="47" t="s">
        <v>51</v>
      </c>
      <c r="E1" s="48"/>
      <c r="F1" s="48"/>
      <c r="G1" s="48"/>
      <c r="H1" s="48"/>
      <c r="I1" s="48"/>
    </row>
    <row r="2" spans="4:9" ht="12.75">
      <c r="D2" s="48"/>
      <c r="E2" s="48"/>
      <c r="F2" s="48"/>
      <c r="G2" s="48"/>
      <c r="H2" s="48"/>
      <c r="I2" s="48"/>
    </row>
    <row r="3" spans="4:9" ht="12.75">
      <c r="D3" s="48"/>
      <c r="E3" s="48"/>
      <c r="F3" s="48"/>
      <c r="G3" s="48"/>
      <c r="H3" s="48"/>
      <c r="I3" s="48"/>
    </row>
    <row r="4" spans="4:9" ht="12.75">
      <c r="D4" s="48"/>
      <c r="E4" s="48"/>
      <c r="F4" s="48"/>
      <c r="G4" s="48"/>
      <c r="H4" s="48"/>
      <c r="I4" s="48"/>
    </row>
    <row r="6" ht="30.75" customHeight="1">
      <c r="A6" s="34" t="s">
        <v>48</v>
      </c>
    </row>
    <row r="7" spans="1:15" ht="25.5" customHeight="1">
      <c r="A7" s="8" t="s">
        <v>41</v>
      </c>
      <c r="K7" s="8"/>
      <c r="L7" s="8"/>
      <c r="M7" s="8"/>
      <c r="N7" s="8"/>
      <c r="O7" s="8"/>
    </row>
    <row r="11" ht="12.75">
      <c r="A11" t="s">
        <v>46</v>
      </c>
    </row>
    <row r="12" ht="12.75">
      <c r="A12" s="9" t="s">
        <v>47</v>
      </c>
    </row>
    <row r="13" ht="12.75">
      <c r="A13" s="10" t="s">
        <v>21</v>
      </c>
    </row>
    <row r="14" spans="1:11" ht="18" customHeight="1">
      <c r="A14" s="40"/>
      <c r="D14" s="1" t="s">
        <v>13</v>
      </c>
      <c r="E14" s="1" t="s">
        <v>14</v>
      </c>
      <c r="F14" s="1" t="s">
        <v>16</v>
      </c>
      <c r="G14" s="1" t="s">
        <v>15</v>
      </c>
      <c r="K14" s="46" t="s">
        <v>50</v>
      </c>
    </row>
    <row r="15" spans="1:9" ht="12.75">
      <c r="A15" s="41"/>
      <c r="B15" s="39"/>
      <c r="C15" s="1" t="s">
        <v>42</v>
      </c>
      <c r="D15" s="1" t="s">
        <v>0</v>
      </c>
      <c r="E15" s="1" t="s">
        <v>1</v>
      </c>
      <c r="F15" s="1" t="s">
        <v>2</v>
      </c>
      <c r="G15" s="1" t="s">
        <v>3</v>
      </c>
      <c r="H15" s="19" t="s">
        <v>22</v>
      </c>
      <c r="I15" s="19" t="s">
        <v>22</v>
      </c>
    </row>
    <row r="16" spans="1:14" ht="12.75">
      <c r="A16" s="41"/>
      <c r="B16" s="39"/>
      <c r="C16" s="2" t="s">
        <v>43</v>
      </c>
      <c r="D16" s="20" t="s">
        <v>18</v>
      </c>
      <c r="E16" s="1" t="s">
        <v>17</v>
      </c>
      <c r="F16" s="1" t="s">
        <v>20</v>
      </c>
      <c r="G16" s="20" t="s">
        <v>19</v>
      </c>
      <c r="H16" s="2" t="s">
        <v>23</v>
      </c>
      <c r="I16" s="2" t="s">
        <v>23</v>
      </c>
      <c r="K16" s="11" t="s">
        <v>11</v>
      </c>
      <c r="L16" s="11" t="s">
        <v>3</v>
      </c>
      <c r="N16" s="28" t="s">
        <v>38</v>
      </c>
    </row>
    <row r="17" spans="1:9" ht="12.75">
      <c r="A17" s="41"/>
      <c r="B17" s="39"/>
      <c r="C17" s="1" t="s">
        <v>31</v>
      </c>
      <c r="D17" s="1" t="s">
        <v>34</v>
      </c>
      <c r="E17" s="1" t="s">
        <v>5</v>
      </c>
      <c r="F17" s="1" t="s">
        <v>36</v>
      </c>
      <c r="G17" s="1" t="s">
        <v>35</v>
      </c>
      <c r="H17" s="19" t="s">
        <v>24</v>
      </c>
      <c r="I17" s="19" t="s">
        <v>25</v>
      </c>
    </row>
    <row r="18" spans="1:15" ht="12.75">
      <c r="A18" s="40"/>
      <c r="C18" s="6" t="s">
        <v>37</v>
      </c>
      <c r="D18" s="28" t="s">
        <v>44</v>
      </c>
      <c r="E18" s="43" t="s">
        <v>45</v>
      </c>
      <c r="H18" s="45" t="s">
        <v>49</v>
      </c>
      <c r="K18" s="1" t="s">
        <v>31</v>
      </c>
      <c r="L18" s="1" t="s">
        <v>7</v>
      </c>
      <c r="M18" s="1" t="s">
        <v>30</v>
      </c>
      <c r="N18" s="1" t="s">
        <v>32</v>
      </c>
      <c r="O18" t="s">
        <v>33</v>
      </c>
    </row>
    <row r="19" spans="1:15" ht="12.75">
      <c r="A19" s="42"/>
      <c r="C19" s="31">
        <v>-4</v>
      </c>
      <c r="D19" s="37">
        <f aca="true" t="shared" si="0" ref="D19:D26">NORMDIST(C19,0,1,0)</f>
        <v>0.00013383022576488537</v>
      </c>
      <c r="E19" s="44">
        <f>NORMDIST(C19,0.2,0.8,0)</f>
        <v>5.160588735787498E-07</v>
      </c>
      <c r="F19" s="35">
        <f>D19*E19</f>
        <v>6.906427555901651E-11</v>
      </c>
      <c r="G19" s="38">
        <f aca="true" t="shared" si="1" ref="G19:G38">F19/SUM(F$39)</f>
        <v>2.2423466090589777E-10</v>
      </c>
      <c r="H19" s="15">
        <v>0</v>
      </c>
      <c r="I19" s="22">
        <v>0</v>
      </c>
      <c r="J19" s="36"/>
      <c r="K19" s="21">
        <f>C19</f>
        <v>-4</v>
      </c>
      <c r="L19" s="18">
        <f>G19</f>
        <v>2.2423466090589777E-10</v>
      </c>
      <c r="M19" s="14">
        <f>K19*L19</f>
        <v>-8.969386436235911E-10</v>
      </c>
      <c r="N19" s="14">
        <f>L19*(K19-$M$39)^3</f>
        <v>-1.5702884999805472E-08</v>
      </c>
      <c r="O19" s="14">
        <f>L19*(K19-$M$39)^3</f>
        <v>-1.5702884999805472E-08</v>
      </c>
    </row>
    <row r="20" spans="1:15" ht="12.75">
      <c r="A20" s="42"/>
      <c r="C20" s="32">
        <v>-3.5</v>
      </c>
      <c r="D20" s="37">
        <f t="shared" si="0"/>
        <v>0.0008726826950457602</v>
      </c>
      <c r="E20" s="44">
        <f aca="true" t="shared" si="2" ref="E20:E38">NORMDIST(C20,0.2,0.8,0)</f>
        <v>1.1295484861314216E-05</v>
      </c>
      <c r="F20" s="35">
        <f aca="true" t="shared" si="3" ref="F20:F38">D20*E20</f>
        <v>9.857374170620274E-09</v>
      </c>
      <c r="G20" s="38">
        <f t="shared" si="1"/>
        <v>3.200446159292297E-08</v>
      </c>
      <c r="H20" s="15">
        <v>0</v>
      </c>
      <c r="I20" s="22">
        <v>0</v>
      </c>
      <c r="J20" s="36"/>
      <c r="K20" s="21">
        <f aca="true" t="shared" si="4" ref="K20:K35">C20</f>
        <v>-3.5</v>
      </c>
      <c r="L20" s="18">
        <f aca="true" t="shared" si="5" ref="L20:L37">G20</f>
        <v>3.200446159292297E-08</v>
      </c>
      <c r="M20" s="14">
        <f aca="true" t="shared" si="6" ref="M20:M35">K20*L20</f>
        <v>-1.1201561557523039E-07</v>
      </c>
      <c r="N20" s="14">
        <f aca="true" t="shared" si="7" ref="N20:N35">L20*(K20-$M$39)^2</f>
        <v>4.198281586039659E-07</v>
      </c>
      <c r="O20" s="14">
        <f aca="true" t="shared" si="8" ref="O20:O35">L20*(K20-$M$39)^3</f>
        <v>-1.5205548241554129E-06</v>
      </c>
    </row>
    <row r="21" spans="1:15" ht="12.75">
      <c r="A21" s="42"/>
      <c r="C21" s="33">
        <v>-3</v>
      </c>
      <c r="D21" s="37">
        <f t="shared" si="0"/>
        <v>0.0044318484119380075</v>
      </c>
      <c r="E21" s="44">
        <f t="shared" si="2"/>
        <v>0.0001672877822061067</v>
      </c>
      <c r="F21" s="35">
        <f t="shared" si="3"/>
        <v>7.413940919067652E-07</v>
      </c>
      <c r="G21" s="38">
        <f t="shared" si="1"/>
        <v>2.407123675021965E-06</v>
      </c>
      <c r="H21" s="15">
        <v>0</v>
      </c>
      <c r="I21" s="22">
        <v>0</v>
      </c>
      <c r="J21" s="36"/>
      <c r="K21" s="21">
        <f t="shared" si="4"/>
        <v>-3</v>
      </c>
      <c r="L21" s="18">
        <f t="shared" si="5"/>
        <v>2.407123675021965E-06</v>
      </c>
      <c r="M21" s="14">
        <f t="shared" si="6"/>
        <v>-7.221371025065895E-06</v>
      </c>
      <c r="N21" s="14">
        <f t="shared" si="7"/>
        <v>2.3459708219356854E-05</v>
      </c>
      <c r="O21" s="14">
        <f t="shared" si="8"/>
        <v>-7.323770172278184E-05</v>
      </c>
    </row>
    <row r="22" spans="1:15" ht="12.75">
      <c r="A22" s="42"/>
      <c r="C22" s="31">
        <v>-2.5</v>
      </c>
      <c r="D22" s="37">
        <f t="shared" si="0"/>
        <v>0.01752830049356854</v>
      </c>
      <c r="E22" s="44">
        <f t="shared" si="2"/>
        <v>0.0016763985918629722</v>
      </c>
      <c r="F22" s="35">
        <f t="shared" si="3"/>
        <v>2.938441826516934E-05</v>
      </c>
      <c r="G22" s="38">
        <f t="shared" si="1"/>
        <v>9.540395540639397E-05</v>
      </c>
      <c r="H22" s="15">
        <v>6.024E-06</v>
      </c>
      <c r="I22" s="22">
        <v>0</v>
      </c>
      <c r="J22" s="36"/>
      <c r="K22" s="21">
        <f t="shared" si="4"/>
        <v>-2.5</v>
      </c>
      <c r="L22" s="18">
        <f t="shared" si="5"/>
        <v>9.540395540639397E-05</v>
      </c>
      <c r="M22" s="14">
        <f t="shared" si="6"/>
        <v>-0.0002385098885159849</v>
      </c>
      <c r="N22" s="14">
        <f t="shared" si="7"/>
        <v>0.0006558163317089284</v>
      </c>
      <c r="O22" s="14">
        <f t="shared" si="8"/>
        <v>-0.0017194523740774429</v>
      </c>
    </row>
    <row r="23" spans="1:15" ht="12.75">
      <c r="A23" s="42"/>
      <c r="C23" s="31">
        <v>-2</v>
      </c>
      <c r="D23" s="37">
        <f t="shared" si="0"/>
        <v>0.05399096651318806</v>
      </c>
      <c r="E23" s="44">
        <f t="shared" si="2"/>
        <v>0.011366953126988814</v>
      </c>
      <c r="F23" s="35">
        <f t="shared" si="3"/>
        <v>0.0006137127856362314</v>
      </c>
      <c r="G23" s="38">
        <f t="shared" si="1"/>
        <v>0.001992573979338414</v>
      </c>
      <c r="H23" s="15">
        <v>0.008506</v>
      </c>
      <c r="I23" s="22">
        <v>0.003</v>
      </c>
      <c r="J23" s="36"/>
      <c r="K23" s="21">
        <f t="shared" si="4"/>
        <v>-2</v>
      </c>
      <c r="L23" s="18">
        <f t="shared" si="5"/>
        <v>0.001992573979338414</v>
      </c>
      <c r="M23" s="14">
        <f t="shared" si="6"/>
        <v>-0.003985147958676828</v>
      </c>
      <c r="N23" s="14">
        <f t="shared" si="7"/>
        <v>0.008971065250309338</v>
      </c>
      <c r="O23" s="14">
        <f t="shared" si="8"/>
        <v>-0.019035259244197977</v>
      </c>
    </row>
    <row r="24" spans="1:15" ht="12.75">
      <c r="A24" s="42"/>
      <c r="C24" s="31">
        <v>-1.5</v>
      </c>
      <c r="D24" s="37">
        <f t="shared" si="0"/>
        <v>0.12951759566589174</v>
      </c>
      <c r="E24" s="44">
        <f t="shared" si="2"/>
        <v>0.052151231570423257</v>
      </c>
      <c r="F24" s="35">
        <f t="shared" si="3"/>
        <v>0.006754502124016368</v>
      </c>
      <c r="G24" s="38">
        <f t="shared" si="1"/>
        <v>0.021930201701351845</v>
      </c>
      <c r="H24" s="3">
        <v>0.1197</v>
      </c>
      <c r="I24" s="7">
        <v>0.06</v>
      </c>
      <c r="J24" s="36"/>
      <c r="K24" s="21">
        <f t="shared" si="4"/>
        <v>-1.5</v>
      </c>
      <c r="L24" s="18">
        <f t="shared" si="5"/>
        <v>0.021930201701351845</v>
      </c>
      <c r="M24" s="14">
        <f t="shared" si="6"/>
        <v>-0.032895302552027765</v>
      </c>
      <c r="N24" s="14">
        <f t="shared" si="7"/>
        <v>0.05768518125903158</v>
      </c>
      <c r="O24" s="14">
        <f t="shared" si="8"/>
        <v>-0.09355673979296157</v>
      </c>
    </row>
    <row r="25" spans="1:15" ht="12.75">
      <c r="A25" s="42"/>
      <c r="C25" s="31">
        <v>-1</v>
      </c>
      <c r="D25" s="37">
        <f t="shared" si="0"/>
        <v>0.24197072451914337</v>
      </c>
      <c r="E25" s="44">
        <f t="shared" si="2"/>
        <v>0.16189699458236473</v>
      </c>
      <c r="F25" s="35">
        <f t="shared" si="3"/>
        <v>0.03917433307656662</v>
      </c>
      <c r="G25" s="38">
        <f>F25/SUM(F$39)</f>
        <v>0.1271893931057358</v>
      </c>
      <c r="H25" s="3">
        <v>0.3367</v>
      </c>
      <c r="I25" s="7">
        <v>0.223</v>
      </c>
      <c r="J25" s="36"/>
      <c r="K25" s="21">
        <f t="shared" si="4"/>
        <v>-1</v>
      </c>
      <c r="L25" s="18">
        <f t="shared" si="5"/>
        <v>0.1271893931057358</v>
      </c>
      <c r="M25" s="14">
        <f t="shared" si="6"/>
        <v>-0.1271893931057358</v>
      </c>
      <c r="N25" s="14">
        <f t="shared" si="7"/>
        <v>0.16007402419159117</v>
      </c>
      <c r="O25" s="14">
        <f t="shared" si="8"/>
        <v>-0.17957912331437414</v>
      </c>
    </row>
    <row r="26" spans="1:15" ht="12.75">
      <c r="A26" s="42"/>
      <c r="C26" s="31">
        <v>-0.5</v>
      </c>
      <c r="D26" s="37">
        <f t="shared" si="0"/>
        <v>0.3520653267642995</v>
      </c>
      <c r="E26" s="44">
        <f t="shared" si="2"/>
        <v>0.34006874797317943</v>
      </c>
      <c r="F26" s="35">
        <f t="shared" si="3"/>
        <v>0.11972641487750364</v>
      </c>
      <c r="G26" s="38">
        <f t="shared" si="1"/>
        <v>0.38872212622566116</v>
      </c>
      <c r="H26" s="3">
        <v>0.4497</v>
      </c>
      <c r="I26" s="7">
        <v>0.38</v>
      </c>
      <c r="J26" s="36"/>
      <c r="K26" s="21">
        <f t="shared" si="4"/>
        <v>-0.5</v>
      </c>
      <c r="L26" s="18">
        <f t="shared" si="5"/>
        <v>0.38872212622566116</v>
      </c>
      <c r="M26" s="14">
        <f t="shared" si="6"/>
        <v>-0.19436106311283058</v>
      </c>
      <c r="N26" s="14">
        <f t="shared" si="7"/>
        <v>0.15031808370582578</v>
      </c>
      <c r="O26" s="14">
        <f t="shared" si="8"/>
        <v>-0.09347537479597473</v>
      </c>
    </row>
    <row r="27" spans="1:15" ht="12.75">
      <c r="A27" s="42"/>
      <c r="B27" s="23"/>
      <c r="C27" s="31">
        <v>0</v>
      </c>
      <c r="D27" s="37">
        <f>NORMDIST(C27,0,1,0)</f>
        <v>0.3989422804014327</v>
      </c>
      <c r="E27" s="44">
        <f t="shared" si="2"/>
        <v>0.4833351460035616</v>
      </c>
      <c r="F27" s="35">
        <f t="shared" si="3"/>
        <v>0.1928228253448203</v>
      </c>
      <c r="G27" s="38">
        <f t="shared" si="1"/>
        <v>0.6260481342364295</v>
      </c>
      <c r="H27" s="24">
        <v>0.404</v>
      </c>
      <c r="I27" s="25">
        <v>0.394</v>
      </c>
      <c r="J27" s="36"/>
      <c r="K27" s="21">
        <f t="shared" si="4"/>
        <v>0</v>
      </c>
      <c r="L27" s="18">
        <f t="shared" si="5"/>
        <v>0.6260481342364295</v>
      </c>
      <c r="M27" s="14">
        <f t="shared" si="6"/>
        <v>0</v>
      </c>
      <c r="N27" s="14">
        <f t="shared" si="7"/>
        <v>0.009295276712219218</v>
      </c>
      <c r="O27" s="14">
        <f t="shared" si="8"/>
        <v>-0.0011326340707754636</v>
      </c>
    </row>
    <row r="28" spans="1:15" ht="12.75">
      <c r="A28" s="42"/>
      <c r="C28" s="31">
        <v>0.5</v>
      </c>
      <c r="D28" s="37">
        <f aca="true" t="shared" si="9" ref="D28:D38">NORMDIST(C28,0,1,0)</f>
        <v>0.3520653267642995</v>
      </c>
      <c r="E28" s="44">
        <f t="shared" si="2"/>
        <v>0.4648188673372111</v>
      </c>
      <c r="F28" s="35">
        <f t="shared" si="3"/>
        <v>0.16364660641528683</v>
      </c>
      <c r="G28" s="38">
        <f t="shared" si="1"/>
        <v>0.5313201506989832</v>
      </c>
      <c r="H28" s="3">
        <v>0.2884</v>
      </c>
      <c r="I28" s="7">
        <v>0.327</v>
      </c>
      <c r="J28" s="36"/>
      <c r="K28" s="21">
        <f t="shared" si="4"/>
        <v>0.5</v>
      </c>
      <c r="L28" s="18">
        <f t="shared" si="5"/>
        <v>0.5313201506989832</v>
      </c>
      <c r="M28" s="14">
        <f t="shared" si="6"/>
        <v>0.2656600753494916</v>
      </c>
      <c r="N28" s="14">
        <f t="shared" si="7"/>
        <v>0.07597721306648329</v>
      </c>
      <c r="O28" s="14">
        <f t="shared" si="8"/>
        <v>0.028730745494146177</v>
      </c>
    </row>
    <row r="29" spans="1:15" ht="12.75">
      <c r="A29" s="42"/>
      <c r="C29" s="31">
        <v>1</v>
      </c>
      <c r="D29" s="37">
        <f t="shared" si="9"/>
        <v>0.24197072451914337</v>
      </c>
      <c r="E29" s="44">
        <f t="shared" si="2"/>
        <v>0.3024634056489292</v>
      </c>
      <c r="F29" s="35">
        <f t="shared" si="3"/>
        <v>0.07318728940539897</v>
      </c>
      <c r="G29" s="38">
        <f t="shared" si="1"/>
        <v>0.2376210694980486</v>
      </c>
      <c r="H29" s="3">
        <v>0.179</v>
      </c>
      <c r="I29" s="7">
        <v>0.231</v>
      </c>
      <c r="J29" s="36"/>
      <c r="K29" s="21">
        <f t="shared" si="4"/>
        <v>1</v>
      </c>
      <c r="L29" s="18">
        <f t="shared" si="5"/>
        <v>0.2376210694980486</v>
      </c>
      <c r="M29" s="14">
        <f t="shared" si="6"/>
        <v>0.2376210694980486</v>
      </c>
      <c r="N29" s="14">
        <f t="shared" si="7"/>
        <v>0.1832406685947967</v>
      </c>
      <c r="O29" s="14">
        <f t="shared" si="8"/>
        <v>0.16091270237843736</v>
      </c>
    </row>
    <row r="30" spans="1:15" ht="12.75">
      <c r="A30" s="42"/>
      <c r="C30" s="31">
        <v>1.5</v>
      </c>
      <c r="D30" s="37">
        <f t="shared" si="9"/>
        <v>0.12951759566589174</v>
      </c>
      <c r="E30" s="44">
        <f t="shared" si="2"/>
        <v>0.13317283516323133</v>
      </c>
      <c r="F30" s="35">
        <f t="shared" si="3"/>
        <v>0.017248225418351845</v>
      </c>
      <c r="G30" s="38">
        <f t="shared" si="1"/>
        <v>0.05600073187776573</v>
      </c>
      <c r="H30" s="3">
        <v>0.1018</v>
      </c>
      <c r="I30" s="7">
        <v>0.16</v>
      </c>
      <c r="J30" s="36"/>
      <c r="K30" s="21">
        <f t="shared" si="4"/>
        <v>1.5</v>
      </c>
      <c r="L30" s="18">
        <f t="shared" si="5"/>
        <v>0.05600073187776573</v>
      </c>
      <c r="M30" s="14">
        <f t="shared" si="6"/>
        <v>0.0840010978166486</v>
      </c>
      <c r="N30" s="14">
        <f t="shared" si="7"/>
        <v>0.10636196927090943</v>
      </c>
      <c r="O30" s="14">
        <f t="shared" si="8"/>
        <v>0.1465826952760169</v>
      </c>
    </row>
    <row r="31" spans="1:15" ht="12.75">
      <c r="A31" s="42"/>
      <c r="C31" s="31">
        <v>2</v>
      </c>
      <c r="D31" s="37">
        <f t="shared" si="9"/>
        <v>0.05399096651318806</v>
      </c>
      <c r="E31" s="44">
        <f t="shared" si="2"/>
        <v>0.03967456479458427</v>
      </c>
      <c r="F31" s="35">
        <f t="shared" si="3"/>
        <v>0.002142068099249709</v>
      </c>
      <c r="G31" s="38">
        <f t="shared" si="1"/>
        <v>0.006954766556005549</v>
      </c>
      <c r="H31" s="3">
        <v>0.0548</v>
      </c>
      <c r="I31" s="7">
        <v>0.08</v>
      </c>
      <c r="J31" s="36"/>
      <c r="K31" s="21">
        <f t="shared" si="4"/>
        <v>2</v>
      </c>
      <c r="L31" s="18">
        <f t="shared" si="5"/>
        <v>0.006954766556005549</v>
      </c>
      <c r="M31" s="14">
        <f t="shared" si="6"/>
        <v>0.013909533112011098</v>
      </c>
      <c r="N31" s="14">
        <f t="shared" si="7"/>
        <v>0.024532560424332633</v>
      </c>
      <c r="O31" s="14">
        <f t="shared" si="8"/>
        <v>0.04607581621145851</v>
      </c>
    </row>
    <row r="32" spans="1:15" ht="12.75">
      <c r="A32" s="42"/>
      <c r="C32" s="31">
        <v>2.5</v>
      </c>
      <c r="D32" s="37">
        <f t="shared" si="9"/>
        <v>0.01752830049356854</v>
      </c>
      <c r="E32" s="44">
        <f t="shared" si="2"/>
        <v>0.007997650388404453</v>
      </c>
      <c r="F32" s="35">
        <f t="shared" si="3"/>
        <v>0.0001401852192504584</v>
      </c>
      <c r="G32" s="38">
        <f t="shared" si="1"/>
        <v>0.00045514681574824155</v>
      </c>
      <c r="H32" s="3">
        <v>0.0284</v>
      </c>
      <c r="I32" s="7">
        <v>0.044</v>
      </c>
      <c r="J32" s="36"/>
      <c r="K32" s="21">
        <f t="shared" si="4"/>
        <v>2.5</v>
      </c>
      <c r="L32" s="18">
        <f t="shared" si="5"/>
        <v>0.00045514681574824155</v>
      </c>
      <c r="M32" s="14">
        <f t="shared" si="6"/>
        <v>0.0011378670393706039</v>
      </c>
      <c r="N32" s="14">
        <f t="shared" si="7"/>
        <v>0.0025741260859023676</v>
      </c>
      <c r="O32" s="14">
        <f t="shared" si="8"/>
        <v>0.00612165667637887</v>
      </c>
    </row>
    <row r="33" spans="1:15" ht="12.75">
      <c r="A33" s="42"/>
      <c r="C33" s="31">
        <v>3</v>
      </c>
      <c r="D33" s="37">
        <f t="shared" si="9"/>
        <v>0.0044318484119380075</v>
      </c>
      <c r="E33" s="44">
        <f t="shared" si="2"/>
        <v>0.0010908533688072021</v>
      </c>
      <c r="F33" s="35">
        <f t="shared" si="3"/>
        <v>4.834496770205424E-06</v>
      </c>
      <c r="G33" s="38">
        <f t="shared" si="1"/>
        <v>1.5696418085082546E-05</v>
      </c>
      <c r="H33" s="3">
        <v>0.0145</v>
      </c>
      <c r="I33" s="7">
        <v>0.028</v>
      </c>
      <c r="J33" s="36"/>
      <c r="K33" s="21">
        <f t="shared" si="4"/>
        <v>3</v>
      </c>
      <c r="L33" s="18">
        <f t="shared" si="5"/>
        <v>1.5696418085082546E-05</v>
      </c>
      <c r="M33" s="14">
        <f t="shared" si="6"/>
        <v>4.7089254255247637E-05</v>
      </c>
      <c r="N33" s="14">
        <f t="shared" si="7"/>
        <v>0.00013002511810823725</v>
      </c>
      <c r="O33" s="14">
        <f t="shared" si="8"/>
        <v>0.00037423172928960157</v>
      </c>
    </row>
    <row r="34" spans="1:15" ht="12.75">
      <c r="A34" s="42"/>
      <c r="C34" s="31">
        <v>3.5</v>
      </c>
      <c r="D34" s="37">
        <f t="shared" si="9"/>
        <v>0.0008726826950457602</v>
      </c>
      <c r="E34" s="44">
        <f t="shared" si="2"/>
        <v>0.00010067556069449301</v>
      </c>
      <c r="F34" s="35">
        <f t="shared" si="3"/>
        <v>8.785781963211316E-08</v>
      </c>
      <c r="G34" s="38">
        <f t="shared" si="1"/>
        <v>2.8525266114322454E-07</v>
      </c>
      <c r="H34" s="14">
        <v>0.0073</v>
      </c>
      <c r="I34" s="7">
        <v>0</v>
      </c>
      <c r="J34" s="36"/>
      <c r="K34" s="21">
        <f t="shared" si="4"/>
        <v>3.5</v>
      </c>
      <c r="L34" s="18">
        <f t="shared" si="5"/>
        <v>2.8525266114322454E-07</v>
      </c>
      <c r="M34" s="14">
        <f t="shared" si="6"/>
        <v>9.98384314001286E-07</v>
      </c>
      <c r="N34" s="14">
        <f t="shared" si="7"/>
        <v>3.255273154009412E-06</v>
      </c>
      <c r="O34" s="14">
        <f t="shared" si="8"/>
        <v>1.0996799393075868E-05</v>
      </c>
    </row>
    <row r="35" spans="1:15" ht="12.75">
      <c r="A35" s="42"/>
      <c r="C35" s="31">
        <v>4</v>
      </c>
      <c r="D35" s="37">
        <f t="shared" si="9"/>
        <v>0.00013383022576488537</v>
      </c>
      <c r="E35" s="44">
        <f t="shared" si="2"/>
        <v>6.286884110740579E-06</v>
      </c>
      <c r="F35" s="35">
        <f t="shared" si="3"/>
        <v>8.413751198980823E-10</v>
      </c>
      <c r="G35" s="38">
        <f t="shared" si="1"/>
        <v>2.731737402266501E-09</v>
      </c>
      <c r="H35" s="3">
        <v>0.003627</v>
      </c>
      <c r="I35" s="7">
        <v>0</v>
      </c>
      <c r="J35" s="36"/>
      <c r="K35" s="21">
        <f t="shared" si="4"/>
        <v>4</v>
      </c>
      <c r="L35" s="18">
        <f t="shared" si="5"/>
        <v>2.731737402266501E-09</v>
      </c>
      <c r="M35" s="14">
        <f t="shared" si="6"/>
        <v>1.0926949609066003E-08</v>
      </c>
      <c r="N35" s="14">
        <f t="shared" si="7"/>
        <v>4.108544958267705E-08</v>
      </c>
      <c r="O35" s="14">
        <f t="shared" si="8"/>
        <v>1.5933551595190664E-07</v>
      </c>
    </row>
    <row r="36" spans="1:15" ht="12.75">
      <c r="A36" s="42"/>
      <c r="C36" s="31">
        <v>4.5</v>
      </c>
      <c r="D36" s="37">
        <f t="shared" si="9"/>
        <v>1.5983741106905475E-05</v>
      </c>
      <c r="E36" s="44">
        <f t="shared" si="2"/>
        <v>2.656443422887874E-07</v>
      </c>
      <c r="F36" s="35">
        <f t="shared" si="3"/>
        <v>4.245990393658159E-12</v>
      </c>
      <c r="G36" s="30">
        <f t="shared" si="1"/>
        <v>1.3785683096292726E-11</v>
      </c>
      <c r="H36" s="3">
        <v>0.001809</v>
      </c>
      <c r="I36" s="12">
        <v>0</v>
      </c>
      <c r="J36" s="36"/>
      <c r="L36" s="29">
        <f t="shared" si="5"/>
        <v>1.3785683096292726E-11</v>
      </c>
      <c r="M36" s="14"/>
      <c r="N36" s="14"/>
      <c r="O36" s="14"/>
    </row>
    <row r="37" spans="1:15" ht="12.75">
      <c r="A37" s="42"/>
      <c r="C37" s="31">
        <v>5</v>
      </c>
      <c r="D37" s="37">
        <f t="shared" si="9"/>
        <v>1.4867195147342977E-06</v>
      </c>
      <c r="E37" s="44">
        <f t="shared" si="2"/>
        <v>7.59485356227916E-09</v>
      </c>
      <c r="F37" s="35">
        <f t="shared" si="3"/>
        <v>1.1291417002589725E-14</v>
      </c>
      <c r="G37" s="30">
        <f t="shared" si="1"/>
        <v>3.6660444813603004E-14</v>
      </c>
      <c r="H37" s="17">
        <v>0.0009038</v>
      </c>
      <c r="I37" s="12">
        <v>0</v>
      </c>
      <c r="J37" s="36"/>
      <c r="L37" s="29">
        <f t="shared" si="5"/>
        <v>3.6660444813603004E-14</v>
      </c>
      <c r="M37" s="14"/>
      <c r="N37" s="14"/>
      <c r="O37" s="14"/>
    </row>
    <row r="38" spans="1:15" ht="12.75">
      <c r="A38" s="42"/>
      <c r="C38" s="13">
        <v>5.5</v>
      </c>
      <c r="D38" s="37">
        <f t="shared" si="9"/>
        <v>1.0769760042543276E-07</v>
      </c>
      <c r="E38" s="44">
        <f t="shared" si="2"/>
        <v>1.4692373373812976E-10</v>
      </c>
      <c r="F38" s="35">
        <f t="shared" si="3"/>
        <v>1.5823333569141772E-17</v>
      </c>
      <c r="G38" s="30">
        <f t="shared" si="1"/>
        <v>5.137445964007069E-17</v>
      </c>
      <c r="H38" s="17">
        <v>0.0005</v>
      </c>
      <c r="I38" s="12">
        <v>0</v>
      </c>
      <c r="J38" s="36"/>
      <c r="L38" s="6" t="s">
        <v>29</v>
      </c>
      <c r="M38" s="27" t="s">
        <v>26</v>
      </c>
      <c r="N38" s="27" t="s">
        <v>27</v>
      </c>
      <c r="O38" s="27" t="s">
        <v>28</v>
      </c>
    </row>
    <row r="39" spans="1:15" ht="12.75">
      <c r="A39" s="42"/>
      <c r="C39" s="2" t="s">
        <v>8</v>
      </c>
      <c r="D39" s="7">
        <f aca="true" t="shared" si="10" ref="D39:I39">ROUNDUP(0.5*SUM(D19:D38),3)</f>
        <v>1</v>
      </c>
      <c r="E39" s="22">
        <f t="shared" si="10"/>
        <v>1</v>
      </c>
      <c r="F39" s="35">
        <f t="shared" si="10"/>
        <v>0.308</v>
      </c>
      <c r="G39" s="7">
        <f t="shared" si="10"/>
        <v>1</v>
      </c>
      <c r="H39" s="7">
        <f t="shared" si="10"/>
        <v>1</v>
      </c>
      <c r="I39" s="7">
        <f t="shared" si="10"/>
        <v>0.965</v>
      </c>
      <c r="L39" s="26">
        <f>0.5*SUM(L19:L35)</f>
        <v>0.9991740612026645</v>
      </c>
      <c r="M39" s="7">
        <f>0.5*SUM(M19:M35)</f>
        <v>0.12185049523986156</v>
      </c>
      <c r="N39" s="26">
        <f>SQRT(0.5*SUM(N19:N35))</f>
        <v>0.6244370145192049</v>
      </c>
      <c r="O39" s="26">
        <f>0.5*SUM(O19:O35)/$N$39^3</f>
        <v>0.0004839102301330586</v>
      </c>
    </row>
    <row r="40" spans="3:7" ht="12.75">
      <c r="C40" s="2" t="s">
        <v>9</v>
      </c>
      <c r="D40" s="4" t="str">
        <f>IF(D39=1,"OK","Error")</f>
        <v>OK</v>
      </c>
      <c r="E40" s="2"/>
      <c r="F40" s="3"/>
      <c r="G40" s="4" t="str">
        <f>IF(G39=1,"OK","Error")</f>
        <v>OK</v>
      </c>
    </row>
    <row r="42" ht="12.75">
      <c r="K42" t="s">
        <v>40</v>
      </c>
    </row>
    <row r="43" spans="11:14" ht="12.75">
      <c r="K43" s="11" t="s">
        <v>11</v>
      </c>
      <c r="L43" s="11" t="s">
        <v>3</v>
      </c>
      <c r="N43" s="28" t="s">
        <v>38</v>
      </c>
    </row>
    <row r="45" spans="11:15" ht="12.75">
      <c r="K45" s="1" t="s">
        <v>31</v>
      </c>
      <c r="L45" s="1" t="s">
        <v>7</v>
      </c>
      <c r="M45" s="1" t="s">
        <v>30</v>
      </c>
      <c r="N45" s="1" t="s">
        <v>32</v>
      </c>
      <c r="O45" t="s">
        <v>33</v>
      </c>
    </row>
    <row r="47" spans="11:15" ht="12.75">
      <c r="K47" s="21">
        <f>C19</f>
        <v>-4</v>
      </c>
      <c r="L47" s="18">
        <f>H19</f>
        <v>0</v>
      </c>
      <c r="M47" s="14">
        <f>K47*L47</f>
        <v>0</v>
      </c>
      <c r="N47" s="14">
        <f aca="true" t="shared" si="11" ref="N47:N70">L47*(K47-$M$73)^2</f>
        <v>0</v>
      </c>
      <c r="O47" s="14">
        <f aca="true" t="shared" si="12" ref="O47:O70">L47*(K47-$M$73)^3</f>
        <v>0</v>
      </c>
    </row>
    <row r="48" spans="11:15" ht="12.75">
      <c r="K48" s="21">
        <f aca="true" t="shared" si="13" ref="K48:K65">C20</f>
        <v>-3.5</v>
      </c>
      <c r="L48" s="18">
        <f>H19</f>
        <v>0</v>
      </c>
      <c r="M48" s="14">
        <f aca="true" t="shared" si="14" ref="M48:M70">K48*L48</f>
        <v>0</v>
      </c>
      <c r="N48" s="14">
        <f t="shared" si="11"/>
        <v>0</v>
      </c>
      <c r="O48" s="14">
        <f t="shared" si="12"/>
        <v>0</v>
      </c>
    </row>
    <row r="49" spans="11:15" ht="12.75">
      <c r="K49" s="21">
        <f t="shared" si="13"/>
        <v>-3</v>
      </c>
      <c r="L49" s="18">
        <f aca="true" t="shared" si="15" ref="L49:L70">H20</f>
        <v>0</v>
      </c>
      <c r="M49" s="14">
        <f t="shared" si="14"/>
        <v>0</v>
      </c>
      <c r="N49" s="14">
        <f t="shared" si="11"/>
        <v>0</v>
      </c>
      <c r="O49" s="14">
        <f t="shared" si="12"/>
        <v>0</v>
      </c>
    </row>
    <row r="50" spans="11:15" ht="12.75">
      <c r="K50" s="21">
        <f t="shared" si="13"/>
        <v>-2.5</v>
      </c>
      <c r="L50" s="18">
        <f t="shared" si="15"/>
        <v>0</v>
      </c>
      <c r="M50" s="14">
        <f t="shared" si="14"/>
        <v>0</v>
      </c>
      <c r="N50" s="14">
        <f t="shared" si="11"/>
        <v>0</v>
      </c>
      <c r="O50" s="14">
        <f t="shared" si="12"/>
        <v>0</v>
      </c>
    </row>
    <row r="51" spans="11:15" ht="12.75">
      <c r="K51" s="21">
        <f t="shared" si="13"/>
        <v>-2</v>
      </c>
      <c r="L51" s="18">
        <f t="shared" si="15"/>
        <v>6.024E-06</v>
      </c>
      <c r="M51" s="14">
        <f t="shared" si="14"/>
        <v>-1.2048E-05</v>
      </c>
      <c r="N51" s="14">
        <f t="shared" si="11"/>
        <v>0.00019907036019309486</v>
      </c>
      <c r="O51" s="14">
        <f t="shared" si="12"/>
        <v>-0.0011443725234462855</v>
      </c>
    </row>
    <row r="52" spans="11:15" ht="12.75">
      <c r="K52" s="21">
        <f t="shared" si="13"/>
        <v>-1.5</v>
      </c>
      <c r="L52" s="18">
        <f t="shared" si="15"/>
        <v>0.008506</v>
      </c>
      <c r="M52" s="14">
        <f t="shared" si="14"/>
        <v>-0.012759</v>
      </c>
      <c r="N52" s="14">
        <f t="shared" si="11"/>
        <v>0.23432010127294947</v>
      </c>
      <c r="O52" s="14">
        <f t="shared" si="12"/>
        <v>-1.2298485413398188</v>
      </c>
    </row>
    <row r="53" spans="11:15" ht="12.75">
      <c r="K53" s="21">
        <f t="shared" si="13"/>
        <v>-1</v>
      </c>
      <c r="L53" s="18">
        <f t="shared" si="15"/>
        <v>0.1197</v>
      </c>
      <c r="M53" s="14">
        <f t="shared" si="14"/>
        <v>-0.1197</v>
      </c>
      <c r="N53" s="14">
        <f t="shared" si="11"/>
        <v>2.6991203488730133</v>
      </c>
      <c r="O53" s="14">
        <f t="shared" si="12"/>
        <v>-12.816997478657642</v>
      </c>
    </row>
    <row r="54" spans="11:15" ht="12.75">
      <c r="K54" s="21">
        <f t="shared" si="13"/>
        <v>-0.5</v>
      </c>
      <c r="L54" s="18">
        <f t="shared" si="15"/>
        <v>0.3367</v>
      </c>
      <c r="M54" s="14">
        <f t="shared" si="14"/>
        <v>-0.16835</v>
      </c>
      <c r="N54" s="14">
        <f t="shared" si="11"/>
        <v>6.077589546441498</v>
      </c>
      <c r="O54" s="14">
        <f t="shared" si="12"/>
        <v>-25.82114469764482</v>
      </c>
    </row>
    <row r="55" spans="11:15" ht="12.75">
      <c r="K55" s="21">
        <f t="shared" si="13"/>
        <v>0</v>
      </c>
      <c r="L55" s="18">
        <f t="shared" si="15"/>
        <v>0.4497</v>
      </c>
      <c r="M55" s="14">
        <f t="shared" si="14"/>
        <v>0</v>
      </c>
      <c r="N55" s="14">
        <f t="shared" si="11"/>
        <v>6.319128559577393</v>
      </c>
      <c r="O55" s="14">
        <f t="shared" si="12"/>
        <v>-23.68777900541293</v>
      </c>
    </row>
    <row r="56" spans="11:15" ht="12.75">
      <c r="K56" s="21">
        <f t="shared" si="13"/>
        <v>0.5</v>
      </c>
      <c r="L56" s="18">
        <f t="shared" si="15"/>
        <v>0.404</v>
      </c>
      <c r="M56" s="14">
        <f t="shared" si="14"/>
        <v>0.202</v>
      </c>
      <c r="N56" s="14">
        <f t="shared" si="11"/>
        <v>4.26353023116166</v>
      </c>
      <c r="O56" s="14">
        <f t="shared" si="12"/>
        <v>-13.850432579319158</v>
      </c>
    </row>
    <row r="57" spans="11:15" ht="12.75">
      <c r="K57" s="21">
        <f t="shared" si="13"/>
        <v>1</v>
      </c>
      <c r="L57" s="18">
        <f t="shared" si="15"/>
        <v>0.2884</v>
      </c>
      <c r="M57" s="14">
        <f t="shared" si="14"/>
        <v>0.2884</v>
      </c>
      <c r="N57" s="14">
        <f t="shared" si="11"/>
        <v>2.178778212702547</v>
      </c>
      <c r="O57" s="14">
        <f t="shared" si="12"/>
        <v>-5.988553139669571</v>
      </c>
    </row>
    <row r="58" spans="11:15" ht="12.75">
      <c r="K58" s="21">
        <f t="shared" si="13"/>
        <v>1.5</v>
      </c>
      <c r="L58" s="18">
        <f t="shared" si="15"/>
        <v>0.179</v>
      </c>
      <c r="M58" s="14">
        <f t="shared" si="14"/>
        <v>0.26849999999999996</v>
      </c>
      <c r="N58" s="14">
        <f t="shared" si="11"/>
        <v>0.9050466075908541</v>
      </c>
      <c r="O58" s="14">
        <f t="shared" si="12"/>
        <v>-2.0350725753246683</v>
      </c>
    </row>
    <row r="59" spans="11:15" ht="12.75">
      <c r="K59" s="21">
        <f t="shared" si="13"/>
        <v>2</v>
      </c>
      <c r="L59" s="18">
        <f t="shared" si="15"/>
        <v>0.1018</v>
      </c>
      <c r="M59" s="14">
        <f t="shared" si="14"/>
        <v>0.2036</v>
      </c>
      <c r="N59" s="14">
        <f t="shared" si="11"/>
        <v>0.31125788996112713</v>
      </c>
      <c r="O59" s="14">
        <f t="shared" si="12"/>
        <v>-0.5442603097832862</v>
      </c>
    </row>
    <row r="60" spans="11:15" ht="12.75">
      <c r="K60" s="21">
        <f t="shared" si="13"/>
        <v>2.5</v>
      </c>
      <c r="L60" s="18">
        <f t="shared" si="15"/>
        <v>0.0548</v>
      </c>
      <c r="M60" s="14">
        <f t="shared" si="14"/>
        <v>0.137</v>
      </c>
      <c r="N60" s="14">
        <f t="shared" si="11"/>
        <v>0.08543100511698552</v>
      </c>
      <c r="O60" s="14">
        <f t="shared" si="12"/>
        <v>-0.10666771569783802</v>
      </c>
    </row>
    <row r="61" spans="11:15" ht="12.75">
      <c r="K61" s="21">
        <f t="shared" si="13"/>
        <v>3</v>
      </c>
      <c r="L61" s="18">
        <f t="shared" si="15"/>
        <v>0.0284</v>
      </c>
      <c r="M61" s="14">
        <f t="shared" si="14"/>
        <v>0.0852</v>
      </c>
      <c r="N61" s="14">
        <f t="shared" si="11"/>
        <v>0.01591470030748301</v>
      </c>
      <c r="O61" s="14">
        <f t="shared" si="12"/>
        <v>-0.011913476901263808</v>
      </c>
    </row>
    <row r="62" spans="11:15" ht="12.75">
      <c r="K62" s="21">
        <f t="shared" si="13"/>
        <v>3.5</v>
      </c>
      <c r="L62" s="18">
        <f t="shared" si="15"/>
        <v>0.0145</v>
      </c>
      <c r="M62" s="14">
        <f t="shared" si="14"/>
        <v>0.05075</v>
      </c>
      <c r="N62" s="14">
        <f t="shared" si="11"/>
        <v>0.0008960071331585805</v>
      </c>
      <c r="O62" s="14">
        <f t="shared" si="12"/>
        <v>-0.0002227322988792148</v>
      </c>
    </row>
    <row r="63" spans="11:15" ht="12.75" customHeight="1">
      <c r="K63" s="21">
        <f t="shared" si="13"/>
        <v>4</v>
      </c>
      <c r="L63" s="18">
        <f t="shared" si="15"/>
        <v>0.0073</v>
      </c>
      <c r="M63" s="14">
        <f t="shared" si="14"/>
        <v>0.0292</v>
      </c>
      <c r="N63" s="14">
        <f t="shared" si="11"/>
        <v>0.00046143606154880324</v>
      </c>
      <c r="O63" s="14">
        <f t="shared" si="12"/>
        <v>0.00011601278907366867</v>
      </c>
    </row>
    <row r="64" spans="11:15" ht="12.75">
      <c r="K64" s="21">
        <f t="shared" si="13"/>
        <v>4.5</v>
      </c>
      <c r="L64" s="18">
        <f t="shared" si="15"/>
        <v>0.003627</v>
      </c>
      <c r="M64" s="14">
        <f t="shared" si="14"/>
        <v>0.0163215</v>
      </c>
      <c r="N64" s="14">
        <f t="shared" si="11"/>
        <v>0.0020479030117764264</v>
      </c>
      <c r="O64" s="14">
        <f t="shared" si="12"/>
        <v>0.0015388287769690773</v>
      </c>
    </row>
    <row r="65" spans="11:15" ht="12.75">
      <c r="K65" s="21">
        <f t="shared" si="13"/>
        <v>5</v>
      </c>
      <c r="L65" s="18">
        <f t="shared" si="15"/>
        <v>0.001809</v>
      </c>
      <c r="M65" s="14">
        <f t="shared" si="14"/>
        <v>0.009045000000000001</v>
      </c>
      <c r="N65" s="14">
        <f t="shared" si="11"/>
        <v>0.002832973717908957</v>
      </c>
      <c r="O65" s="14">
        <f t="shared" si="12"/>
        <v>0.0035452309725410996</v>
      </c>
    </row>
    <row r="66" spans="11:15" ht="12.75">
      <c r="K66">
        <v>5.5</v>
      </c>
      <c r="L66" s="18">
        <f t="shared" si="15"/>
        <v>0.0009038</v>
      </c>
      <c r="M66" s="14">
        <f t="shared" si="14"/>
        <v>0.0049708999999999995</v>
      </c>
      <c r="N66" s="14">
        <f t="shared" si="11"/>
        <v>0.0027723711536385056</v>
      </c>
      <c r="O66" s="14">
        <f t="shared" si="12"/>
        <v>0.004855577480854767</v>
      </c>
    </row>
    <row r="67" spans="11:15" ht="12.75">
      <c r="K67">
        <v>6</v>
      </c>
      <c r="L67" s="18">
        <f t="shared" si="15"/>
        <v>0.0005</v>
      </c>
      <c r="M67" s="14">
        <f t="shared" si="14"/>
        <v>0.003</v>
      </c>
      <c r="N67" s="14">
        <f t="shared" si="11"/>
        <v>0.0025344388576951237</v>
      </c>
      <c r="O67" s="14">
        <f t="shared" si="12"/>
        <v>0.005706078283614143</v>
      </c>
    </row>
    <row r="68" spans="11:15" ht="12.75">
      <c r="K68">
        <v>6.5</v>
      </c>
      <c r="L68" s="18">
        <f t="shared" si="15"/>
        <v>1</v>
      </c>
      <c r="M68" s="14">
        <f t="shared" si="14"/>
        <v>6.5</v>
      </c>
      <c r="N68" s="14">
        <f t="shared" si="11"/>
        <v>7.570294539390248</v>
      </c>
      <c r="O68" s="14">
        <f t="shared" si="12"/>
        <v>20.82903575831366</v>
      </c>
    </row>
    <row r="69" spans="11:15" ht="12.75">
      <c r="K69">
        <v>7</v>
      </c>
      <c r="L69" s="18">
        <f t="shared" si="15"/>
        <v>0</v>
      </c>
      <c r="M69" s="16">
        <f t="shared" si="14"/>
        <v>0</v>
      </c>
      <c r="N69" s="14">
        <f t="shared" si="11"/>
        <v>0</v>
      </c>
      <c r="O69" s="14">
        <f t="shared" si="12"/>
        <v>0</v>
      </c>
    </row>
    <row r="70" spans="11:15" ht="12.75">
      <c r="K70">
        <v>7.5</v>
      </c>
      <c r="L70" s="18">
        <f t="shared" si="15"/>
        <v>0</v>
      </c>
      <c r="M70" s="16">
        <f t="shared" si="14"/>
        <v>0</v>
      </c>
      <c r="N70" s="14">
        <f t="shared" si="11"/>
        <v>0</v>
      </c>
      <c r="O70" s="14">
        <f t="shared" si="12"/>
        <v>0</v>
      </c>
    </row>
    <row r="71" ht="12.75">
      <c r="K71" t="s">
        <v>39</v>
      </c>
    </row>
    <row r="72" spans="12:15" ht="12.75">
      <c r="L72" s="6" t="s">
        <v>29</v>
      </c>
      <c r="M72" s="27" t="s">
        <v>26</v>
      </c>
      <c r="N72" s="27" t="s">
        <v>27</v>
      </c>
      <c r="O72" s="27" t="s">
        <v>28</v>
      </c>
    </row>
    <row r="73" spans="12:15" ht="12.75">
      <c r="L73" s="26">
        <f>0.5*SUM(L47:L70)</f>
        <v>1.499825912</v>
      </c>
      <c r="M73" s="7">
        <f>0.5*SUM(M47:M70)</f>
        <v>3.748583176</v>
      </c>
      <c r="N73" s="26">
        <f>SQRT(0.5*SUM(N47:N70))</f>
        <v>3.9161304844636926</v>
      </c>
      <c r="O73" s="26">
        <f>0.5*SUM(O47:O70)/$N$73^3</f>
        <v>-0.543217802417237</v>
      </c>
    </row>
    <row r="78" spans="1:11" ht="12.75" customHeight="1">
      <c r="A78" s="49" t="s">
        <v>52</v>
      </c>
      <c r="B78" s="49"/>
      <c r="C78" s="49"/>
      <c r="D78" s="49"/>
      <c r="E78" s="49"/>
      <c r="F78" s="49"/>
      <c r="G78" s="49"/>
      <c r="H78" s="49"/>
      <c r="I78" s="49"/>
      <c r="J78" s="49"/>
      <c r="K78" s="50"/>
    </row>
    <row r="79" spans="1:11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50"/>
    </row>
    <row r="80" spans="1:11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50"/>
    </row>
  </sheetData>
  <sheetProtection/>
  <mergeCells count="2">
    <mergeCell ref="D1:I4"/>
    <mergeCell ref="A78:J80"/>
  </mergeCells>
  <printOptions/>
  <pageMargins left="0.787401575" right="0.787401575" top="0.984251969" bottom="0.984251969" header="0.4921259845" footer="0.4921259845"/>
  <pageSetup horizontalDpi="600" verticalDpi="600" orientation="portrait" paperSize="9" r:id="rId5"/>
  <headerFooter alignWithMargins="0">
    <oddHeader>&amp;CInnovation Transfer in Risk Assessment and Management of Aging Infrastructures 
Software tools</oddHeader>
  </headerFooter>
  <rowBreaks count="1" manualBreakCount="1">
    <brk id="41" max="16" man="1"/>
  </rowBreaks>
  <colBreaks count="1" manualBreakCount="1">
    <brk id="10" max="79" man="1"/>
  </colBreaks>
  <drawing r:id="rId4"/>
  <legacyDrawing r:id="rId3"/>
  <oleObjects>
    <oleObject progId="Equation.3" shapeId="769942" r:id="rId1"/>
    <oleObject progId="Equation.3" shapeId="85207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selection activeCell="O14" sqref="O14"/>
    </sheetView>
  </sheetViews>
  <sheetFormatPr defaultColWidth="9.140625" defaultRowHeight="12.75"/>
  <cols>
    <col min="4" max="4" width="12.00390625" style="0" bestFit="1" customWidth="1"/>
  </cols>
  <sheetData>
    <row r="3" ht="15">
      <c r="A3" s="5" t="s">
        <v>10</v>
      </c>
    </row>
    <row r="5" spans="4:7" ht="12.75">
      <c r="D5" s="6" t="s">
        <v>13</v>
      </c>
      <c r="E5" s="6" t="s">
        <v>14</v>
      </c>
      <c r="F5" s="6" t="s">
        <v>16</v>
      </c>
      <c r="G5" s="6" t="s">
        <v>15</v>
      </c>
    </row>
    <row r="6" spans="3:7" ht="12.75">
      <c r="C6" s="1" t="s">
        <v>11</v>
      </c>
      <c r="D6" s="1" t="s">
        <v>0</v>
      </c>
      <c r="E6" s="1" t="s">
        <v>1</v>
      </c>
      <c r="F6" s="1" t="s">
        <v>2</v>
      </c>
      <c r="G6" s="1" t="s">
        <v>3</v>
      </c>
    </row>
    <row r="7" spans="3:7" ht="12.75">
      <c r="C7" s="1" t="s">
        <v>12</v>
      </c>
      <c r="D7" s="1" t="s">
        <v>4</v>
      </c>
      <c r="E7" s="1" t="s">
        <v>5</v>
      </c>
      <c r="F7" s="1" t="s">
        <v>6</v>
      </c>
      <c r="G7" s="1" t="s">
        <v>7</v>
      </c>
    </row>
    <row r="8" spans="3:7" ht="12.75">
      <c r="C8" s="4">
        <v>-6</v>
      </c>
      <c r="D8" s="4">
        <v>0</v>
      </c>
      <c r="E8" s="1"/>
      <c r="F8" s="1"/>
      <c r="G8" s="1"/>
    </row>
    <row r="9" spans="3:7" ht="12.75">
      <c r="C9" s="2">
        <v>-5</v>
      </c>
      <c r="D9" s="2">
        <v>0</v>
      </c>
      <c r="E9" s="2">
        <v>0</v>
      </c>
      <c r="F9" s="2">
        <f>D9*E9</f>
        <v>0</v>
      </c>
      <c r="G9" s="3">
        <f>F9/SUM(F$21)</f>
        <v>0</v>
      </c>
    </row>
    <row r="10" spans="3:9" ht="12.75">
      <c r="C10" s="2">
        <v>-4</v>
      </c>
      <c r="D10" s="2">
        <v>0</v>
      </c>
      <c r="E10" s="2">
        <v>0</v>
      </c>
      <c r="F10" s="2">
        <f>D10*E10</f>
        <v>0</v>
      </c>
      <c r="G10" s="3">
        <f aca="true" t="shared" si="0" ref="G10:G20">F10/SUM(F$21)</f>
        <v>0</v>
      </c>
      <c r="I10">
        <v>0.2</v>
      </c>
    </row>
    <row r="11" spans="3:10" ht="12.75">
      <c r="C11" s="2">
        <v>-3</v>
      </c>
      <c r="D11" s="2">
        <v>0.004</v>
      </c>
      <c r="E11">
        <v>0</v>
      </c>
      <c r="F11" s="2">
        <f>D11*J11</f>
        <v>0</v>
      </c>
      <c r="G11" s="3">
        <f t="shared" si="0"/>
        <v>0</v>
      </c>
      <c r="I11">
        <v>0.2</v>
      </c>
      <c r="J11" s="2"/>
    </row>
    <row r="12" spans="3:10" ht="12.75">
      <c r="C12" s="2">
        <v>-2</v>
      </c>
      <c r="D12" s="2">
        <v>0.054</v>
      </c>
      <c r="E12" s="2">
        <v>0.03</v>
      </c>
      <c r="F12" s="2">
        <f aca="true" t="shared" si="1" ref="F12:F19">D12*E12</f>
        <v>0.00162</v>
      </c>
      <c r="G12" s="3">
        <f t="shared" si="0"/>
        <v>0.005378486055776893</v>
      </c>
      <c r="I12">
        <v>0.2</v>
      </c>
      <c r="J12" s="2"/>
    </row>
    <row r="13" spans="3:10" ht="12.75">
      <c r="C13" s="2">
        <v>-1</v>
      </c>
      <c r="D13" s="2">
        <v>0.242</v>
      </c>
      <c r="E13" s="2">
        <v>0.22</v>
      </c>
      <c r="F13" s="2">
        <f t="shared" si="1"/>
        <v>0.053239999999999996</v>
      </c>
      <c r="G13" s="3">
        <f t="shared" si="0"/>
        <v>0.17675962815405047</v>
      </c>
      <c r="I13">
        <v>0.2</v>
      </c>
      <c r="J13" s="2"/>
    </row>
    <row r="14" spans="3:10" ht="12.75">
      <c r="C14" s="2">
        <v>0</v>
      </c>
      <c r="D14" s="2">
        <v>0.4</v>
      </c>
      <c r="E14" s="2">
        <v>0.5</v>
      </c>
      <c r="F14" s="2">
        <f t="shared" si="1"/>
        <v>0.2</v>
      </c>
      <c r="G14" s="3">
        <f t="shared" si="0"/>
        <v>0.6640106241699868</v>
      </c>
      <c r="I14">
        <v>0.2</v>
      </c>
      <c r="J14" s="2"/>
    </row>
    <row r="15" spans="3:10" ht="12.75">
      <c r="C15" s="2">
        <v>1</v>
      </c>
      <c r="D15" s="2">
        <v>0.242</v>
      </c>
      <c r="E15" s="2">
        <v>0.18</v>
      </c>
      <c r="F15" s="2">
        <f t="shared" si="1"/>
        <v>0.043559999999999995</v>
      </c>
      <c r="G15" s="3">
        <f t="shared" si="0"/>
        <v>0.1446215139442231</v>
      </c>
      <c r="I15">
        <v>0.2</v>
      </c>
      <c r="J15" s="2"/>
    </row>
    <row r="16" spans="3:10" ht="12.75">
      <c r="C16" s="2">
        <v>2</v>
      </c>
      <c r="D16" s="2">
        <v>0.054</v>
      </c>
      <c r="E16" s="2">
        <v>0.05</v>
      </c>
      <c r="F16" s="2">
        <f t="shared" si="1"/>
        <v>0.0027</v>
      </c>
      <c r="G16" s="3">
        <f t="shared" si="0"/>
        <v>0.008964143426294821</v>
      </c>
      <c r="I16">
        <v>0.2</v>
      </c>
      <c r="J16" s="2"/>
    </row>
    <row r="17" spans="3:10" ht="12.75">
      <c r="C17" s="2">
        <v>3</v>
      </c>
      <c r="D17" s="2">
        <v>0.004</v>
      </c>
      <c r="E17" s="2">
        <v>0.02</v>
      </c>
      <c r="F17" s="2">
        <f t="shared" si="1"/>
        <v>8E-05</v>
      </c>
      <c r="G17" s="3">
        <f t="shared" si="0"/>
        <v>0.00026560424966799473</v>
      </c>
      <c r="I17">
        <v>0.2</v>
      </c>
      <c r="J17" s="2"/>
    </row>
    <row r="18" spans="3:9" ht="12.75">
      <c r="C18" s="2">
        <v>4</v>
      </c>
      <c r="D18" s="2">
        <v>0</v>
      </c>
      <c r="E18" s="2">
        <v>0</v>
      </c>
      <c r="F18" s="2">
        <f t="shared" si="1"/>
        <v>0</v>
      </c>
      <c r="G18" s="3">
        <f t="shared" si="0"/>
        <v>0</v>
      </c>
      <c r="I18">
        <v>0.2</v>
      </c>
    </row>
    <row r="19" spans="3:7" ht="12.75">
      <c r="C19" s="2">
        <v>5</v>
      </c>
      <c r="D19" s="2">
        <v>0</v>
      </c>
      <c r="E19" s="2">
        <v>0</v>
      </c>
      <c r="F19" s="2">
        <f t="shared" si="1"/>
        <v>0</v>
      </c>
      <c r="G19" s="3">
        <f t="shared" si="0"/>
        <v>0</v>
      </c>
    </row>
    <row r="20" spans="3:7" ht="12.75">
      <c r="C20" s="2">
        <v>6</v>
      </c>
      <c r="D20" s="2">
        <v>0</v>
      </c>
      <c r="E20" s="2"/>
      <c r="F20" s="2"/>
      <c r="G20" s="3">
        <f t="shared" si="0"/>
        <v>0</v>
      </c>
    </row>
    <row r="21" spans="3:7" ht="12.75">
      <c r="C21" s="2" t="s">
        <v>8</v>
      </c>
      <c r="D21" s="2">
        <f>SUM(D9:D19)</f>
        <v>1</v>
      </c>
      <c r="E21" s="2">
        <f>SUM(E9:E19)</f>
        <v>1</v>
      </c>
      <c r="F21" s="2">
        <f>SUM(F9:F19)</f>
        <v>0.30119999999999997</v>
      </c>
      <c r="G21" s="2">
        <f>SUM(G9:G19)</f>
        <v>1</v>
      </c>
    </row>
    <row r="22" spans="3:7" ht="12.75">
      <c r="C22" s="2"/>
      <c r="D22" s="2"/>
      <c r="E22" s="2"/>
      <c r="F22" s="2"/>
      <c r="G22" s="2"/>
    </row>
    <row r="23" spans="3:7" ht="12.75">
      <c r="C23" s="2" t="s">
        <v>9</v>
      </c>
      <c r="D23" s="4" t="str">
        <f>IF(D21=1,"OK","Error")</f>
        <v>OK</v>
      </c>
      <c r="E23" s="2"/>
      <c r="F23" s="2"/>
      <c r="G23" s="4" t="str">
        <f>IF(G21=1,"OK","Error")</f>
        <v>OK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Klokner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Holicky</dc:creator>
  <cp:keywords/>
  <dc:description/>
  <cp:lastModifiedBy>Karel Jung</cp:lastModifiedBy>
  <cp:lastPrinted>2011-04-18T07:45:09Z</cp:lastPrinted>
  <dcterms:created xsi:type="dcterms:W3CDTF">2005-03-22T06:27:12Z</dcterms:created>
  <dcterms:modified xsi:type="dcterms:W3CDTF">2014-11-25T13:35:38Z</dcterms:modified>
  <cp:category/>
  <cp:version/>
  <cp:contentType/>
  <cp:contentStatus/>
</cp:coreProperties>
</file>